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55" windowHeight="7935"/>
  </bookViews>
  <sheets>
    <sheet name="griglia 2015" sheetId="1" r:id="rId1"/>
  </sheets>
  <calcPr calcId="145621"/>
</workbook>
</file>

<file path=xl/calcChain.xml><?xml version="1.0" encoding="utf-8"?>
<calcChain xmlns="http://schemas.openxmlformats.org/spreadsheetml/2006/main">
  <c r="D89" i="1" l="1"/>
  <c r="F88" i="1"/>
  <c r="G87" i="1"/>
  <c r="F87" i="1"/>
  <c r="E87" i="1"/>
  <c r="G86" i="1"/>
  <c r="E86" i="1"/>
  <c r="F86" i="1" s="1"/>
  <c r="F85" i="1"/>
  <c r="G84" i="1"/>
  <c r="G89" i="1" s="1"/>
  <c r="E84" i="1"/>
  <c r="F84" i="1" s="1"/>
  <c r="D81" i="1"/>
  <c r="G80" i="1"/>
  <c r="G79" i="1"/>
  <c r="E79" i="1"/>
  <c r="F79" i="1" s="1"/>
  <c r="F78" i="1"/>
  <c r="E78" i="1"/>
  <c r="G78" i="1" s="1"/>
  <c r="G77" i="1"/>
  <c r="F76" i="1"/>
  <c r="F81" i="1" s="1"/>
  <c r="E76" i="1"/>
  <c r="E81" i="1" s="1"/>
  <c r="D73" i="1"/>
  <c r="F72" i="1"/>
  <c r="G71" i="1"/>
  <c r="F71" i="1"/>
  <c r="E71" i="1"/>
  <c r="G70" i="1"/>
  <c r="E70" i="1"/>
  <c r="F70" i="1" s="1"/>
  <c r="F69" i="1"/>
  <c r="G68" i="1"/>
  <c r="G73" i="1" s="1"/>
  <c r="E68" i="1"/>
  <c r="F68" i="1" s="1"/>
  <c r="F73" i="1" s="1"/>
  <c r="D65" i="1"/>
  <c r="F64" i="1"/>
  <c r="G63" i="1"/>
  <c r="E63" i="1"/>
  <c r="F63" i="1" s="1"/>
  <c r="G62" i="1"/>
  <c r="F62" i="1"/>
  <c r="E62" i="1"/>
  <c r="F61" i="1"/>
  <c r="G60" i="1"/>
  <c r="G65" i="1" s="1"/>
  <c r="F60" i="1"/>
  <c r="F65" i="1" s="1"/>
  <c r="E60" i="1"/>
  <c r="E65" i="1" s="1"/>
  <c r="D58" i="1"/>
  <c r="F57" i="1"/>
  <c r="G56" i="1"/>
  <c r="F56" i="1"/>
  <c r="E56" i="1"/>
  <c r="G55" i="1"/>
  <c r="E55" i="1"/>
  <c r="F55" i="1" s="1"/>
  <c r="F54" i="1"/>
  <c r="G53" i="1"/>
  <c r="G58" i="1" s="1"/>
  <c r="E53" i="1"/>
  <c r="F53" i="1" s="1"/>
  <c r="D51" i="1"/>
  <c r="F50" i="1"/>
  <c r="G49" i="1"/>
  <c r="E49" i="1"/>
  <c r="F49" i="1" s="1"/>
  <c r="G48" i="1"/>
  <c r="F48" i="1"/>
  <c r="E48" i="1"/>
  <c r="F47" i="1"/>
  <c r="G46" i="1"/>
  <c r="G51" i="1" s="1"/>
  <c r="F46" i="1"/>
  <c r="F51" i="1" s="1"/>
  <c r="E46" i="1"/>
  <c r="E51" i="1" s="1"/>
  <c r="D44" i="1"/>
  <c r="F43" i="1"/>
  <c r="G42" i="1"/>
  <c r="F42" i="1"/>
  <c r="E42" i="1"/>
  <c r="F41" i="1"/>
  <c r="E41" i="1"/>
  <c r="G39" i="1"/>
  <c r="G44" i="1" s="1"/>
  <c r="E39" i="1"/>
  <c r="F39" i="1" s="1"/>
  <c r="F44" i="1" s="1"/>
  <c r="D37" i="1"/>
  <c r="F36" i="1"/>
  <c r="G35" i="1"/>
  <c r="E35" i="1"/>
  <c r="F35" i="1" s="1"/>
  <c r="E34" i="1"/>
  <c r="F34" i="1" s="1"/>
  <c r="F33" i="1"/>
  <c r="G32" i="1"/>
  <c r="G37" i="1" s="1"/>
  <c r="E32" i="1"/>
  <c r="E37" i="1" s="1"/>
  <c r="D30" i="1"/>
  <c r="F29" i="1"/>
  <c r="G28" i="1"/>
  <c r="E28" i="1"/>
  <c r="F28" i="1" s="1"/>
  <c r="G27" i="1"/>
  <c r="F27" i="1"/>
  <c r="E27" i="1"/>
  <c r="F26" i="1"/>
  <c r="G25" i="1"/>
  <c r="G30" i="1" s="1"/>
  <c r="F25" i="1"/>
  <c r="F30" i="1" s="1"/>
  <c r="E25" i="1"/>
  <c r="E30" i="1" s="1"/>
  <c r="D23" i="1"/>
  <c r="G21" i="1"/>
  <c r="G23" i="1" s="1"/>
  <c r="F21" i="1"/>
  <c r="E21" i="1"/>
  <c r="F20" i="1"/>
  <c r="E20" i="1"/>
  <c r="F18" i="1"/>
  <c r="F23" i="1" s="1"/>
  <c r="E18" i="1"/>
  <c r="E23" i="1" s="1"/>
  <c r="D16" i="1"/>
  <c r="G14" i="1"/>
  <c r="G16" i="1" s="1"/>
  <c r="F14" i="1"/>
  <c r="E14" i="1"/>
  <c r="F13" i="1"/>
  <c r="E13" i="1"/>
  <c r="F11" i="1"/>
  <c r="F16" i="1" s="1"/>
  <c r="E11" i="1"/>
  <c r="E16" i="1" s="1"/>
  <c r="D9" i="1"/>
  <c r="G7" i="1"/>
  <c r="G9" i="1" s="1"/>
  <c r="F7" i="1"/>
  <c r="E7" i="1"/>
  <c r="F6" i="1"/>
  <c r="E6" i="1"/>
  <c r="F4" i="1"/>
  <c r="F9" i="1" s="1"/>
  <c r="E4" i="1"/>
  <c r="E9" i="1" s="1"/>
  <c r="F58" i="1" l="1"/>
  <c r="F89" i="1"/>
  <c r="E44" i="1"/>
  <c r="E58" i="1"/>
  <c r="E73" i="1"/>
  <c r="E89" i="1"/>
  <c r="F32" i="1"/>
  <c r="F37" i="1" s="1"/>
  <c r="G76" i="1"/>
  <c r="G81" i="1" s="1"/>
</calcChain>
</file>

<file path=xl/sharedStrings.xml><?xml version="1.0" encoding="utf-8"?>
<sst xmlns="http://schemas.openxmlformats.org/spreadsheetml/2006/main" count="130" uniqueCount="26">
  <si>
    <t>L. 18/06/09 N. 69 ART. 21 CO. 1 "TRASPARENZA SUI TASSI DI ASSENZA E DI MAGGIOR PRESENZA DEL PERSONALE"</t>
  </si>
  <si>
    <t>ANNO 2015</t>
  </si>
  <si>
    <t>NUMERO DIPENDENTI</t>
  </si>
  <si>
    <t>GIORNATE LAVORATIVE</t>
  </si>
  <si>
    <t>GIORNATE LAVORATE</t>
  </si>
  <si>
    <t>GG ASSENZA</t>
  </si>
  <si>
    <t>GENNAIO</t>
  </si>
  <si>
    <t>AREA AMMINISTRATIVA</t>
  </si>
  <si>
    <t>AREA MANUTENZIONE</t>
  </si>
  <si>
    <t>AREA SOCIO SANITARIA1</t>
  </si>
  <si>
    <t>AREA SOCIO SANITARIA2</t>
  </si>
  <si>
    <t>AREA ANIMAZIONE/EDUCATIVA</t>
  </si>
  <si>
    <t>TOTALI</t>
  </si>
  <si>
    <t>FEBBRAIO</t>
  </si>
  <si>
    <t>AREA SOCIO SANITARIA 1</t>
  </si>
  <si>
    <t>AREA SOCIO SANITARIA 2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</si>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</sst>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&quot; &quot;#,##0.00;[Red]&quot;-&quot;[$€-410]&quot; &quot;#,##0.00"/>
  </numFmts>
  <fonts count="12">
    <font>
      <sz val="11"/>
      <color theme="1"/>
      <name val="Calibri"/>
      <family val="2"/>
      <scheme val="minor"/>
    </font>
    <font>
      <b/>
      <sz val="8"/>
      <color theme="1"/>
      <name val="Cambria"/>
      <family val="2"/>
      <scheme val="major"/>
    </font>
    <font>
      <b/>
      <sz val="10"/>
      <color rgb="FF00B050"/>
      <name val="Cambria"/>
      <family val="2"/>
      <scheme val="major"/>
    </font>
    <font>
      <b/>
      <sz val="11"/>
      <color rgb="FF00B050"/>
      <name val="Cambria"/>
      <family val="2"/>
      <scheme val="major"/>
    </font>
    <font>
      <b/>
      <sz val="8"/>
      <color rgb="FF00B050"/>
      <name val="Cambria"/>
      <family val="2"/>
      <scheme val="major"/>
    </font>
    <font>
      <b/>
      <sz val="11"/>
      <color theme="1"/>
      <name val="Cambria"/>
      <family val="2"/>
      <scheme val="major"/>
    </font>
    <font>
      <b/>
      <sz val="10"/>
      <color theme="1"/>
      <name val="Cambria"/>
      <family val="2"/>
      <scheme val="major"/>
    </font>
    <font>
      <b/>
      <sz val="10"/>
      <color theme="4" tint="-0.249977111117893"/>
      <name val="Cambria"/>
      <family val="2"/>
      <scheme val="major"/>
    </font>
    <font>
      <b/>
      <sz val="10"/>
      <color rgb="FFFF0000"/>
      <name val="Cambria"/>
      <family val="2"/>
      <scheme val="major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1" fillId="0" borderId="0"/>
    <xf numFmtId="164" fontId="11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2" fillId="0" borderId="0" xfId="0" applyFont="1"/>
    <xf numFmtId="0" fontId="3" fillId="0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5" fillId="0" borderId="0" xfId="0" applyFont="1"/>
    <xf numFmtId="0" fontId="6" fillId="0" borderId="4" xfId="0" applyFont="1" applyFill="1" applyBorder="1" applyAlignment="1">
      <alignment horizontal="center" textRotation="90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Border="1"/>
    <xf numFmtId="0" fontId="6" fillId="0" borderId="12" xfId="0" applyFont="1" applyFill="1" applyBorder="1" applyAlignment="1">
      <alignment horizontal="center" textRotation="90"/>
    </xf>
    <xf numFmtId="0" fontId="7" fillId="0" borderId="1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/>
    </xf>
    <xf numFmtId="0" fontId="7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textRotation="90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 vertical="center"/>
    </xf>
    <xf numFmtId="0" fontId="6" fillId="0" borderId="17" xfId="0" applyFont="1" applyBorder="1"/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horizontal="center"/>
    </xf>
    <xf numFmtId="0" fontId="6" fillId="0" borderId="20" xfId="0" applyFont="1" applyFill="1" applyBorder="1" applyAlignment="1">
      <alignment horizontal="center" textRotation="90"/>
    </xf>
    <xf numFmtId="0" fontId="7" fillId="0" borderId="21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textRotation="90"/>
    </xf>
    <xf numFmtId="0" fontId="7" fillId="0" borderId="2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27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</cellXfs>
  <cellStyles count="6">
    <cellStyle name="Heading" xfId="1"/>
    <cellStyle name="Heading1" xfId="2"/>
    <cellStyle name="Normale" xfId="0" builtinId="0"/>
    <cellStyle name="Normale 2" xfId="3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9"/>
  <sheetViews>
    <sheetView tabSelected="1" workbookViewId="0">
      <selection activeCell="F15" sqref="F15"/>
    </sheetView>
  </sheetViews>
  <sheetFormatPr defaultRowHeight="14.25"/>
  <cols>
    <col min="1" max="1" width="3.140625" style="7" customWidth="1"/>
    <col min="2" max="2" width="18" style="7" customWidth="1"/>
    <col min="3" max="3" width="15.7109375" style="7" customWidth="1"/>
    <col min="4" max="4" width="11.85546875" style="7" customWidth="1"/>
    <col min="5" max="5" width="21.85546875" style="7" customWidth="1"/>
    <col min="6" max="6" width="20.28515625" style="7" customWidth="1"/>
    <col min="7" max="7" width="12.5703125" style="7" customWidth="1"/>
    <col min="8" max="10" width="9.5703125" style="7" customWidth="1"/>
    <col min="11" max="11" width="24.140625" style="7" customWidth="1"/>
    <col min="12" max="12" width="9.5703125" style="7" customWidth="1"/>
    <col min="13" max="13" width="24.140625" style="7" customWidth="1"/>
    <col min="14" max="14" width="13.28515625" style="7" customWidth="1"/>
    <col min="15" max="257" width="9.5703125" style="7" customWidth="1"/>
    <col min="258" max="1025" width="12.28515625" style="7" customWidth="1"/>
    <col min="1026" max="16384" width="9.140625" style="7"/>
  </cols>
  <sheetData>
    <row r="2" spans="1:7" s="1" customFormat="1" ht="10.5">
      <c r="B2" s="2" t="s">
        <v>0</v>
      </c>
      <c r="C2" s="2"/>
      <c r="D2" s="2"/>
      <c r="E2" s="2"/>
      <c r="F2" s="2"/>
      <c r="G2" s="2"/>
    </row>
    <row r="3" spans="1:7" ht="32.25" customHeight="1">
      <c r="A3" s="3"/>
      <c r="B3" s="4" t="s">
        <v>1</v>
      </c>
      <c r="C3" s="4"/>
      <c r="D3" s="5" t="s">
        <v>2</v>
      </c>
      <c r="E3" s="6" t="s">
        <v>3</v>
      </c>
      <c r="F3" s="6" t="s">
        <v>4</v>
      </c>
      <c r="G3" s="6" t="s">
        <v>5</v>
      </c>
    </row>
    <row r="4" spans="1:7" ht="15.75" customHeight="1">
      <c r="A4" s="8" t="s">
        <v>6</v>
      </c>
      <c r="B4" s="9" t="s">
        <v>7</v>
      </c>
      <c r="C4" s="10"/>
      <c r="D4" s="11">
        <v>2</v>
      </c>
      <c r="E4" s="12">
        <f>25+20</f>
        <v>45</v>
      </c>
      <c r="F4" s="12">
        <f>24+19</f>
        <v>43</v>
      </c>
      <c r="G4" s="12">
        <v>2</v>
      </c>
    </row>
    <row r="5" spans="1:7" ht="14.25" customHeight="1">
      <c r="A5" s="8"/>
      <c r="B5" s="13" t="s">
        <v>8</v>
      </c>
      <c r="C5" s="14"/>
      <c r="D5" s="15">
        <v>1</v>
      </c>
      <c r="E5" s="16">
        <v>25</v>
      </c>
      <c r="F5" s="16">
        <v>11</v>
      </c>
      <c r="G5" s="16">
        <v>14</v>
      </c>
    </row>
    <row r="6" spans="1:7" ht="14.25" customHeight="1">
      <c r="A6" s="8"/>
      <c r="B6" s="13" t="s">
        <v>9</v>
      </c>
      <c r="C6" s="14"/>
      <c r="D6" s="15">
        <v>3</v>
      </c>
      <c r="E6" s="16">
        <f>25*3</f>
        <v>75</v>
      </c>
      <c r="F6" s="16">
        <f>25+24+21</f>
        <v>70</v>
      </c>
      <c r="G6" s="16">
        <v>5</v>
      </c>
    </row>
    <row r="7" spans="1:7">
      <c r="A7" s="8"/>
      <c r="B7" s="13" t="s">
        <v>10</v>
      </c>
      <c r="C7" s="14"/>
      <c r="D7" s="11">
        <v>5</v>
      </c>
      <c r="E7" s="12">
        <f>25*5</f>
        <v>125</v>
      </c>
      <c r="F7" s="12">
        <f>16+24+24+23+14</f>
        <v>101</v>
      </c>
      <c r="G7" s="12">
        <f>9+1+1+2+11</f>
        <v>24</v>
      </c>
    </row>
    <row r="8" spans="1:7">
      <c r="A8" s="8"/>
      <c r="B8" s="13" t="s">
        <v>11</v>
      </c>
      <c r="C8" s="14"/>
      <c r="D8" s="11">
        <v>1</v>
      </c>
      <c r="E8" s="12">
        <v>20</v>
      </c>
      <c r="F8" s="12">
        <v>16</v>
      </c>
      <c r="G8" s="12">
        <v>4</v>
      </c>
    </row>
    <row r="9" spans="1:7" s="21" customFormat="1" ht="12.75">
      <c r="A9" s="8"/>
      <c r="B9" s="17" t="s">
        <v>12</v>
      </c>
      <c r="C9" s="18"/>
      <c r="D9" s="19">
        <f>SUM(D4:D8)</f>
        <v>12</v>
      </c>
      <c r="E9" s="20">
        <f>SUM(E4:E8)</f>
        <v>290</v>
      </c>
      <c r="F9" s="20">
        <f>SUM(F4:F8)</f>
        <v>241</v>
      </c>
      <c r="G9" s="20">
        <f>SUM(G4:G8)</f>
        <v>49</v>
      </c>
    </row>
    <row r="10" spans="1:7" ht="31.5" customHeight="1">
      <c r="A10" s="22"/>
      <c r="B10" s="4" t="s">
        <v>1</v>
      </c>
      <c r="C10" s="4"/>
      <c r="D10" s="5" t="s">
        <v>2</v>
      </c>
      <c r="E10" s="6" t="s">
        <v>3</v>
      </c>
      <c r="F10" s="6" t="s">
        <v>4</v>
      </c>
      <c r="G10" s="6" t="s">
        <v>5</v>
      </c>
    </row>
    <row r="11" spans="1:7">
      <c r="A11" s="23" t="s">
        <v>13</v>
      </c>
      <c r="B11" s="24" t="s">
        <v>7</v>
      </c>
      <c r="C11" s="24"/>
      <c r="D11" s="25">
        <v>2</v>
      </c>
      <c r="E11" s="26">
        <f>24+20</f>
        <v>44</v>
      </c>
      <c r="F11" s="26">
        <f>22+19</f>
        <v>41</v>
      </c>
      <c r="G11" s="25">
        <v>3</v>
      </c>
    </row>
    <row r="12" spans="1:7">
      <c r="A12" s="27"/>
      <c r="B12" s="28" t="s">
        <v>8</v>
      </c>
      <c r="C12" s="28"/>
      <c r="D12" s="29">
        <v>1</v>
      </c>
      <c r="E12" s="30">
        <v>24</v>
      </c>
      <c r="F12" s="30">
        <v>20</v>
      </c>
      <c r="G12" s="31">
        <v>4</v>
      </c>
    </row>
    <row r="13" spans="1:7">
      <c r="A13" s="27"/>
      <c r="B13" s="28" t="s">
        <v>14</v>
      </c>
      <c r="C13" s="28"/>
      <c r="D13" s="29">
        <v>3</v>
      </c>
      <c r="E13" s="32">
        <f>24*3</f>
        <v>72</v>
      </c>
      <c r="F13" s="32">
        <f>23+23+17</f>
        <v>63</v>
      </c>
      <c r="G13" s="31">
        <v>9</v>
      </c>
    </row>
    <row r="14" spans="1:7">
      <c r="A14" s="27"/>
      <c r="B14" s="28" t="s">
        <v>15</v>
      </c>
      <c r="C14" s="28"/>
      <c r="D14" s="33">
        <v>5</v>
      </c>
      <c r="E14" s="34">
        <f>24*5</f>
        <v>120</v>
      </c>
      <c r="F14" s="34">
        <f>22+21+21+24+20</f>
        <v>108</v>
      </c>
      <c r="G14" s="33">
        <f>2+3+3+4</f>
        <v>12</v>
      </c>
    </row>
    <row r="15" spans="1:7">
      <c r="A15" s="27"/>
      <c r="B15" s="28" t="s">
        <v>11</v>
      </c>
      <c r="C15" s="28"/>
      <c r="D15" s="33">
        <v>1</v>
      </c>
      <c r="E15" s="34">
        <v>20</v>
      </c>
      <c r="F15" s="34">
        <v>16</v>
      </c>
      <c r="G15" s="33">
        <v>4</v>
      </c>
    </row>
    <row r="16" spans="1:7" s="21" customFormat="1" ht="12.75">
      <c r="A16" s="35"/>
      <c r="B16" s="36" t="s">
        <v>12</v>
      </c>
      <c r="C16" s="37"/>
      <c r="D16" s="38">
        <f>SUM(D11:D15)</f>
        <v>12</v>
      </c>
      <c r="E16" s="39">
        <f>SUM(E11:E15)</f>
        <v>280</v>
      </c>
      <c r="F16" s="39">
        <f>SUM(F11:F15)</f>
        <v>248</v>
      </c>
      <c r="G16" s="38">
        <f>SUM(G11:G15)</f>
        <v>32</v>
      </c>
    </row>
    <row r="17" spans="1:7" ht="34.5" customHeight="1">
      <c r="A17" s="40"/>
      <c r="B17" s="4" t="s">
        <v>1</v>
      </c>
      <c r="C17" s="4"/>
      <c r="D17" s="41" t="s">
        <v>2</v>
      </c>
      <c r="E17" s="42" t="s">
        <v>3</v>
      </c>
      <c r="F17" s="42" t="s">
        <v>4</v>
      </c>
      <c r="G17" s="42" t="s">
        <v>5</v>
      </c>
    </row>
    <row r="18" spans="1:7">
      <c r="A18" s="43" t="s">
        <v>16</v>
      </c>
      <c r="B18" s="44" t="s">
        <v>7</v>
      </c>
      <c r="C18" s="44"/>
      <c r="D18" s="45">
        <v>2</v>
      </c>
      <c r="E18" s="46">
        <f>26+22</f>
        <v>48</v>
      </c>
      <c r="F18" s="46">
        <f>23+19</f>
        <v>42</v>
      </c>
      <c r="G18" s="45">
        <v>6</v>
      </c>
    </row>
    <row r="19" spans="1:7">
      <c r="A19" s="27"/>
      <c r="B19" s="28" t="s">
        <v>8</v>
      </c>
      <c r="C19" s="28"/>
      <c r="D19" s="29">
        <v>1</v>
      </c>
      <c r="E19" s="30">
        <v>26</v>
      </c>
      <c r="F19" s="30">
        <v>19</v>
      </c>
      <c r="G19" s="31">
        <v>7</v>
      </c>
    </row>
    <row r="20" spans="1:7">
      <c r="A20" s="27"/>
      <c r="B20" s="28" t="s">
        <v>14</v>
      </c>
      <c r="C20" s="28"/>
      <c r="D20" s="29">
        <v>3</v>
      </c>
      <c r="E20" s="32">
        <f>26*3</f>
        <v>78</v>
      </c>
      <c r="F20" s="32">
        <f>19+25+26</f>
        <v>70</v>
      </c>
      <c r="G20" s="31">
        <v>8</v>
      </c>
    </row>
    <row r="21" spans="1:7">
      <c r="A21" s="27"/>
      <c r="B21" s="28" t="s">
        <v>15</v>
      </c>
      <c r="C21" s="28"/>
      <c r="D21" s="33">
        <v>5</v>
      </c>
      <c r="E21" s="34">
        <f>26*5</f>
        <v>130</v>
      </c>
      <c r="F21" s="34">
        <f>24+22+21+16+24</f>
        <v>107</v>
      </c>
      <c r="G21" s="33">
        <f>2+4+2+5+10</f>
        <v>23</v>
      </c>
    </row>
    <row r="22" spans="1:7">
      <c r="A22" s="27"/>
      <c r="B22" s="44" t="s">
        <v>11</v>
      </c>
      <c r="C22" s="28"/>
      <c r="D22" s="33">
        <v>1</v>
      </c>
      <c r="E22" s="34">
        <v>22</v>
      </c>
      <c r="F22" s="34">
        <v>22</v>
      </c>
      <c r="G22" s="33">
        <v>0</v>
      </c>
    </row>
    <row r="23" spans="1:7" s="21" customFormat="1" ht="12.75">
      <c r="A23" s="27"/>
      <c r="B23" s="36" t="s">
        <v>12</v>
      </c>
      <c r="C23" s="37"/>
      <c r="D23" s="38">
        <f>SUM(D18:D22)</f>
        <v>12</v>
      </c>
      <c r="E23" s="47">
        <f>SUM(E18:E22)</f>
        <v>304</v>
      </c>
      <c r="F23" s="47">
        <f>SUM(F18:F22)</f>
        <v>260</v>
      </c>
      <c r="G23" s="38">
        <f>SUM(G18:G22)</f>
        <v>44</v>
      </c>
    </row>
    <row r="24" spans="1:7" ht="34.5" customHeight="1">
      <c r="A24" s="40"/>
      <c r="B24" s="4" t="s">
        <v>1</v>
      </c>
      <c r="C24" s="4"/>
      <c r="D24" s="41" t="s">
        <v>2</v>
      </c>
      <c r="E24" s="42" t="s">
        <v>3</v>
      </c>
      <c r="F24" s="42" t="s">
        <v>4</v>
      </c>
      <c r="G24" s="42" t="s">
        <v>5</v>
      </c>
    </row>
    <row r="25" spans="1:7">
      <c r="A25" s="27" t="s">
        <v>17</v>
      </c>
      <c r="B25" s="24" t="s">
        <v>7</v>
      </c>
      <c r="C25" s="24"/>
      <c r="D25" s="25">
        <v>2</v>
      </c>
      <c r="E25" s="26">
        <f>24+21</f>
        <v>45</v>
      </c>
      <c r="F25" s="26">
        <f>E25-G25</f>
        <v>39</v>
      </c>
      <c r="G25" s="25">
        <f>2+4</f>
        <v>6</v>
      </c>
    </row>
    <row r="26" spans="1:7">
      <c r="A26" s="27"/>
      <c r="B26" s="28" t="s">
        <v>8</v>
      </c>
      <c r="C26" s="28"/>
      <c r="D26" s="29">
        <v>1</v>
      </c>
      <c r="E26" s="30">
        <v>24</v>
      </c>
      <c r="F26" s="30">
        <f>E26-G26</f>
        <v>15</v>
      </c>
      <c r="G26" s="31">
        <v>9</v>
      </c>
    </row>
    <row r="27" spans="1:7">
      <c r="A27" s="27"/>
      <c r="B27" s="28" t="s">
        <v>14</v>
      </c>
      <c r="C27" s="28"/>
      <c r="D27" s="29">
        <v>3</v>
      </c>
      <c r="E27" s="34">
        <f>24*3</f>
        <v>72</v>
      </c>
      <c r="F27" s="34">
        <f>E27-G27</f>
        <v>59</v>
      </c>
      <c r="G27" s="33">
        <f>1+12</f>
        <v>13</v>
      </c>
    </row>
    <row r="28" spans="1:7">
      <c r="A28" s="27"/>
      <c r="B28" s="28" t="s">
        <v>15</v>
      </c>
      <c r="C28" s="28"/>
      <c r="D28" s="33">
        <v>5</v>
      </c>
      <c r="E28" s="34">
        <f>E26*5</f>
        <v>120</v>
      </c>
      <c r="F28" s="34">
        <f>E28-G28</f>
        <v>109</v>
      </c>
      <c r="G28" s="33">
        <f>0+0+0+8+3</f>
        <v>11</v>
      </c>
    </row>
    <row r="29" spans="1:7">
      <c r="A29" s="27"/>
      <c r="B29" s="28" t="s">
        <v>11</v>
      </c>
      <c r="C29" s="28"/>
      <c r="D29" s="33">
        <v>1</v>
      </c>
      <c r="E29" s="34">
        <v>21</v>
      </c>
      <c r="F29" s="34">
        <f>E29-G29</f>
        <v>18</v>
      </c>
      <c r="G29" s="33">
        <v>3</v>
      </c>
    </row>
    <row r="30" spans="1:7">
      <c r="A30" s="35"/>
      <c r="B30" s="37" t="s">
        <v>12</v>
      </c>
      <c r="C30" s="37"/>
      <c r="D30" s="38">
        <f>SUM(D25:D29)</f>
        <v>12</v>
      </c>
      <c r="E30" s="47">
        <f>SUM(E25:E29)</f>
        <v>282</v>
      </c>
      <c r="F30" s="47">
        <f>SUM(F25:F29)</f>
        <v>240</v>
      </c>
      <c r="G30" s="38">
        <f>SUM(G25:G29)</f>
        <v>42</v>
      </c>
    </row>
    <row r="31" spans="1:7" ht="34.5" customHeight="1">
      <c r="A31" s="40"/>
      <c r="B31" s="4" t="s">
        <v>1</v>
      </c>
      <c r="C31" s="4"/>
      <c r="D31" s="41" t="s">
        <v>2</v>
      </c>
      <c r="E31" s="42" t="s">
        <v>3</v>
      </c>
      <c r="F31" s="42" t="s">
        <v>4</v>
      </c>
      <c r="G31" s="42" t="s">
        <v>5</v>
      </c>
    </row>
    <row r="32" spans="1:7">
      <c r="A32" s="27" t="s">
        <v>18</v>
      </c>
      <c r="B32" s="24" t="s">
        <v>7</v>
      </c>
      <c r="C32" s="24"/>
      <c r="D32" s="25">
        <v>2</v>
      </c>
      <c r="E32" s="26">
        <f>20+25</f>
        <v>45</v>
      </c>
      <c r="F32" s="26">
        <f>E32-G32</f>
        <v>39</v>
      </c>
      <c r="G32" s="25">
        <f>5+1</f>
        <v>6</v>
      </c>
    </row>
    <row r="33" spans="1:14">
      <c r="A33" s="27"/>
      <c r="B33" s="28" t="s">
        <v>8</v>
      </c>
      <c r="C33" s="28"/>
      <c r="D33" s="29">
        <v>1</v>
      </c>
      <c r="E33" s="30">
        <v>25</v>
      </c>
      <c r="F33" s="30">
        <f>E33-G33</f>
        <v>24</v>
      </c>
      <c r="G33" s="31">
        <v>1</v>
      </c>
    </row>
    <row r="34" spans="1:14">
      <c r="A34" s="27"/>
      <c r="B34" s="28" t="s">
        <v>14</v>
      </c>
      <c r="C34" s="28"/>
      <c r="D34" s="29">
        <v>3</v>
      </c>
      <c r="E34" s="34">
        <f>E33*3</f>
        <v>75</v>
      </c>
      <c r="F34" s="34">
        <f>E34-G34</f>
        <v>72</v>
      </c>
      <c r="G34" s="33">
        <v>3</v>
      </c>
    </row>
    <row r="35" spans="1:14">
      <c r="A35" s="27"/>
      <c r="B35" s="28" t="s">
        <v>15</v>
      </c>
      <c r="C35" s="28"/>
      <c r="D35" s="33">
        <v>5</v>
      </c>
      <c r="E35" s="34">
        <f>E33*5</f>
        <v>125</v>
      </c>
      <c r="F35" s="34">
        <f>E35-G35</f>
        <v>116</v>
      </c>
      <c r="G35" s="33">
        <f>8+1+0+0+0</f>
        <v>9</v>
      </c>
    </row>
    <row r="36" spans="1:14">
      <c r="A36" s="27"/>
      <c r="B36" s="44" t="s">
        <v>11</v>
      </c>
      <c r="C36" s="28"/>
      <c r="D36" s="33">
        <v>1</v>
      </c>
      <c r="E36" s="34">
        <v>20</v>
      </c>
      <c r="F36" s="34">
        <f>E36-G36</f>
        <v>17</v>
      </c>
      <c r="G36" s="33">
        <v>3</v>
      </c>
    </row>
    <row r="37" spans="1:14">
      <c r="A37" s="27"/>
      <c r="B37" s="36" t="s">
        <v>12</v>
      </c>
      <c r="C37" s="37"/>
      <c r="D37" s="38">
        <f>SUM(D32:D36)</f>
        <v>12</v>
      </c>
      <c r="E37" s="47">
        <f>SUM(E32:E36)</f>
        <v>290</v>
      </c>
      <c r="F37" s="47">
        <f>SUM(F32:F36)</f>
        <v>268</v>
      </c>
      <c r="G37" s="38">
        <f>SUM(G32:G36)</f>
        <v>22</v>
      </c>
    </row>
    <row r="38" spans="1:14" ht="34.5" customHeight="1">
      <c r="A38" s="40"/>
      <c r="B38" s="4" t="s">
        <v>1</v>
      </c>
      <c r="C38" s="4"/>
      <c r="D38" s="41" t="s">
        <v>2</v>
      </c>
      <c r="E38" s="42" t="s">
        <v>3</v>
      </c>
      <c r="F38" s="42" t="s">
        <v>4</v>
      </c>
      <c r="G38" s="42" t="s">
        <v>5</v>
      </c>
    </row>
    <row r="39" spans="1:14">
      <c r="A39" s="48" t="s">
        <v>19</v>
      </c>
      <c r="B39" s="49" t="s">
        <v>7</v>
      </c>
      <c r="C39" s="49"/>
      <c r="D39" s="12">
        <v>2</v>
      </c>
      <c r="E39" s="50">
        <f>21+25</f>
        <v>46</v>
      </c>
      <c r="F39" s="50">
        <f>E39-G39</f>
        <v>41</v>
      </c>
      <c r="G39" s="12">
        <f>3+2</f>
        <v>5</v>
      </c>
    </row>
    <row r="40" spans="1:14">
      <c r="A40" s="48"/>
      <c r="B40" s="28" t="s">
        <v>8</v>
      </c>
      <c r="C40" s="28"/>
      <c r="D40" s="51">
        <v>1</v>
      </c>
      <c r="E40" s="52">
        <v>25</v>
      </c>
      <c r="F40" s="52">
        <v>25</v>
      </c>
      <c r="G40" s="53">
        <v>0</v>
      </c>
    </row>
    <row r="41" spans="1:14">
      <c r="A41" s="48"/>
      <c r="B41" s="28" t="s">
        <v>14</v>
      </c>
      <c r="C41" s="28"/>
      <c r="D41" s="29">
        <v>3</v>
      </c>
      <c r="E41" s="34">
        <f>25*3</f>
        <v>75</v>
      </c>
      <c r="F41" s="34">
        <f>E41-G41</f>
        <v>65</v>
      </c>
      <c r="G41" s="33">
        <v>10</v>
      </c>
    </row>
    <row r="42" spans="1:14">
      <c r="A42" s="48"/>
      <c r="B42" s="28" t="s">
        <v>15</v>
      </c>
      <c r="C42" s="28"/>
      <c r="D42" s="33">
        <v>5</v>
      </c>
      <c r="E42" s="34">
        <f>E40*5</f>
        <v>125</v>
      </c>
      <c r="F42" s="34">
        <f>E42-G42</f>
        <v>120</v>
      </c>
      <c r="G42" s="33">
        <f>3+2+0+0+0</f>
        <v>5</v>
      </c>
    </row>
    <row r="43" spans="1:14">
      <c r="A43" s="48"/>
      <c r="B43" s="28" t="s">
        <v>11</v>
      </c>
      <c r="C43" s="28"/>
      <c r="D43" s="33">
        <v>1</v>
      </c>
      <c r="E43" s="34">
        <v>21</v>
      </c>
      <c r="F43" s="34">
        <f>E43-G43</f>
        <v>17</v>
      </c>
      <c r="G43" s="33">
        <v>4</v>
      </c>
    </row>
    <row r="44" spans="1:14">
      <c r="A44" s="48"/>
      <c r="B44" s="54" t="s">
        <v>12</v>
      </c>
      <c r="C44" s="54"/>
      <c r="D44" s="55">
        <f>SUM(D39:D43)</f>
        <v>12</v>
      </c>
      <c r="E44" s="56">
        <f>SUM(E39:E43)</f>
        <v>292</v>
      </c>
      <c r="F44" s="56">
        <f>SUM(F39:F43)</f>
        <v>268</v>
      </c>
      <c r="G44" s="56">
        <f>SUM(G39:G43)</f>
        <v>24</v>
      </c>
    </row>
    <row r="45" spans="1:14" ht="34.5" customHeight="1">
      <c r="A45" s="40"/>
      <c r="B45" s="4" t="s">
        <v>1</v>
      </c>
      <c r="C45" s="4"/>
      <c r="D45" s="41" t="s">
        <v>2</v>
      </c>
      <c r="E45" s="42" t="s">
        <v>3</v>
      </c>
      <c r="F45" s="42" t="s">
        <v>4</v>
      </c>
      <c r="G45" s="42" t="s">
        <v>5</v>
      </c>
    </row>
    <row r="46" spans="1:14">
      <c r="A46" s="23" t="s">
        <v>20</v>
      </c>
      <c r="B46" s="24" t="s">
        <v>7</v>
      </c>
      <c r="C46" s="24"/>
      <c r="D46" s="25">
        <v>2</v>
      </c>
      <c r="E46" s="26">
        <f>23+27</f>
        <v>50</v>
      </c>
      <c r="F46" s="26">
        <f>E46-G46</f>
        <v>38</v>
      </c>
      <c r="G46" s="25">
        <f>1+11</f>
        <v>12</v>
      </c>
      <c r="I46" s="57"/>
      <c r="J46" s="57"/>
      <c r="K46" s="58"/>
      <c r="L46" s="57"/>
      <c r="M46" s="58"/>
      <c r="N46" s="57"/>
    </row>
    <row r="47" spans="1:14">
      <c r="A47" s="27"/>
      <c r="B47" s="28" t="s">
        <v>8</v>
      </c>
      <c r="C47" s="28"/>
      <c r="D47" s="29">
        <v>1</v>
      </c>
      <c r="E47" s="30">
        <v>27</v>
      </c>
      <c r="F47" s="30">
        <f>E47-G47</f>
        <v>14</v>
      </c>
      <c r="G47" s="31">
        <v>13</v>
      </c>
      <c r="I47" s="59"/>
      <c r="J47" s="59"/>
      <c r="K47" s="60"/>
      <c r="L47" s="59"/>
      <c r="M47" s="60"/>
      <c r="N47" s="61"/>
    </row>
    <row r="48" spans="1:14">
      <c r="A48" s="27"/>
      <c r="B48" s="28" t="s">
        <v>14</v>
      </c>
      <c r="C48" s="28"/>
      <c r="D48" s="29">
        <v>3</v>
      </c>
      <c r="E48" s="34">
        <f>27*3</f>
        <v>81</v>
      </c>
      <c r="F48" s="34">
        <f>E48-G48</f>
        <v>72</v>
      </c>
      <c r="G48" s="33">
        <f>5+0+4</f>
        <v>9</v>
      </c>
      <c r="I48" s="59"/>
      <c r="J48" s="59"/>
      <c r="K48" s="58"/>
      <c r="L48" s="59"/>
      <c r="M48" s="58"/>
      <c r="N48" s="57"/>
    </row>
    <row r="49" spans="1:14">
      <c r="A49" s="27"/>
      <c r="B49" s="28" t="s">
        <v>15</v>
      </c>
      <c r="C49" s="28"/>
      <c r="D49" s="33">
        <v>5</v>
      </c>
      <c r="E49" s="34">
        <f>E47*5</f>
        <v>135</v>
      </c>
      <c r="F49" s="34">
        <f>E49-G49</f>
        <v>104</v>
      </c>
      <c r="G49" s="33">
        <f>0+17+0+0+14</f>
        <v>31</v>
      </c>
      <c r="I49" s="57"/>
      <c r="J49" s="57"/>
      <c r="K49" s="58"/>
      <c r="L49" s="57"/>
      <c r="M49" s="58"/>
      <c r="N49" s="57"/>
    </row>
    <row r="50" spans="1:14">
      <c r="A50" s="27"/>
      <c r="B50" s="28" t="s">
        <v>11</v>
      </c>
      <c r="C50" s="28"/>
      <c r="D50" s="33">
        <v>1</v>
      </c>
      <c r="E50" s="34">
        <v>23</v>
      </c>
      <c r="F50" s="34">
        <f>E50-G50</f>
        <v>10</v>
      </c>
      <c r="G50" s="33">
        <v>13</v>
      </c>
      <c r="I50" s="57"/>
      <c r="J50" s="57"/>
      <c r="K50" s="58"/>
      <c r="L50" s="57"/>
      <c r="M50" s="58"/>
      <c r="N50" s="57"/>
    </row>
    <row r="51" spans="1:14">
      <c r="A51" s="27"/>
      <c r="B51" s="54" t="s">
        <v>12</v>
      </c>
      <c r="C51" s="54"/>
      <c r="D51" s="55">
        <f>SUM(D46:D50)</f>
        <v>12</v>
      </c>
      <c r="E51" s="55">
        <f t="shared" ref="E51:G51" si="0">SUM(E46:E50)</f>
        <v>316</v>
      </c>
      <c r="F51" s="55">
        <f t="shared" si="0"/>
        <v>238</v>
      </c>
      <c r="G51" s="55">
        <f t="shared" si="0"/>
        <v>78</v>
      </c>
      <c r="I51" s="62"/>
      <c r="J51" s="62"/>
      <c r="K51" s="62"/>
      <c r="L51" s="62"/>
      <c r="M51" s="62"/>
      <c r="N51" s="62"/>
    </row>
    <row r="52" spans="1:14" ht="34.5" customHeight="1">
      <c r="A52" s="40"/>
      <c r="B52" s="4" t="s">
        <v>1</v>
      </c>
      <c r="C52" s="4"/>
      <c r="D52" s="41" t="s">
        <v>2</v>
      </c>
      <c r="E52" s="42" t="s">
        <v>3</v>
      </c>
      <c r="F52" s="42" t="s">
        <v>4</v>
      </c>
      <c r="G52" s="42" t="s">
        <v>5</v>
      </c>
    </row>
    <row r="53" spans="1:14">
      <c r="A53" s="27" t="s">
        <v>21</v>
      </c>
      <c r="B53" s="24" t="s">
        <v>7</v>
      </c>
      <c r="C53" s="63"/>
      <c r="D53" s="25">
        <v>2</v>
      </c>
      <c r="E53" s="26">
        <f>21+25</f>
        <v>46</v>
      </c>
      <c r="F53" s="26">
        <f>E53-G53</f>
        <v>35</v>
      </c>
      <c r="G53" s="25">
        <f>8+3</f>
        <v>11</v>
      </c>
      <c r="I53" s="57"/>
      <c r="J53" s="57"/>
      <c r="K53" s="58"/>
      <c r="L53" s="57"/>
      <c r="M53" s="58"/>
      <c r="N53" s="57"/>
    </row>
    <row r="54" spans="1:14">
      <c r="A54" s="27"/>
      <c r="B54" s="28" t="s">
        <v>8</v>
      </c>
      <c r="C54" s="28"/>
      <c r="D54" s="29">
        <v>1</v>
      </c>
      <c r="E54" s="30">
        <v>25</v>
      </c>
      <c r="F54" s="30">
        <f>E54-G54</f>
        <v>25</v>
      </c>
      <c r="G54" s="31">
        <v>0</v>
      </c>
      <c r="I54" s="59"/>
      <c r="J54" s="59"/>
      <c r="K54" s="60"/>
      <c r="L54" s="59"/>
      <c r="M54" s="60"/>
      <c r="N54" s="61"/>
    </row>
    <row r="55" spans="1:14">
      <c r="A55" s="27"/>
      <c r="B55" s="28" t="s">
        <v>14</v>
      </c>
      <c r="C55" s="28"/>
      <c r="D55" s="29">
        <v>3</v>
      </c>
      <c r="E55" s="34">
        <f>25*3</f>
        <v>75</v>
      </c>
      <c r="F55" s="34">
        <f>E55-G55</f>
        <v>41</v>
      </c>
      <c r="G55" s="33">
        <f>12+17+5</f>
        <v>34</v>
      </c>
      <c r="I55" s="59"/>
      <c r="J55" s="59"/>
      <c r="K55" s="58"/>
      <c r="L55" s="59"/>
      <c r="M55" s="58"/>
      <c r="N55" s="57"/>
    </row>
    <row r="56" spans="1:14">
      <c r="A56" s="27"/>
      <c r="B56" s="28" t="s">
        <v>15</v>
      </c>
      <c r="C56" s="28"/>
      <c r="D56" s="33">
        <v>5</v>
      </c>
      <c r="E56" s="34">
        <f>E54*5</f>
        <v>125</v>
      </c>
      <c r="F56" s="34">
        <f>E56-G56</f>
        <v>97</v>
      </c>
      <c r="G56" s="33">
        <f>0+3+13+12+0</f>
        <v>28</v>
      </c>
      <c r="I56" s="57"/>
      <c r="J56" s="57"/>
      <c r="K56" s="58"/>
      <c r="L56" s="57"/>
      <c r="M56" s="58"/>
      <c r="N56" s="57"/>
    </row>
    <row r="57" spans="1:14">
      <c r="A57" s="27"/>
      <c r="B57" s="28" t="s">
        <v>11</v>
      </c>
      <c r="C57" s="28"/>
      <c r="D57" s="33">
        <v>1</v>
      </c>
      <c r="E57" s="34">
        <v>21</v>
      </c>
      <c r="F57" s="34">
        <f>E57-G57</f>
        <v>20</v>
      </c>
      <c r="G57" s="33">
        <v>1</v>
      </c>
      <c r="I57" s="57"/>
      <c r="J57" s="57"/>
      <c r="K57" s="58"/>
      <c r="L57" s="57"/>
      <c r="M57" s="58"/>
      <c r="N57" s="57"/>
    </row>
    <row r="58" spans="1:14">
      <c r="A58" s="27"/>
      <c r="B58" s="54" t="s">
        <v>12</v>
      </c>
      <c r="C58" s="54"/>
      <c r="D58" s="55">
        <f>SUM(D53:D57)</f>
        <v>12</v>
      </c>
      <c r="E58" s="55">
        <f t="shared" ref="E58:G58" si="1">SUM(E53:E57)</f>
        <v>292</v>
      </c>
      <c r="F58" s="55">
        <f t="shared" si="1"/>
        <v>218</v>
      </c>
      <c r="G58" s="55">
        <f t="shared" si="1"/>
        <v>74</v>
      </c>
      <c r="I58" s="62"/>
      <c r="J58" s="62"/>
      <c r="K58" s="62"/>
      <c r="L58" s="62"/>
      <c r="M58" s="62"/>
      <c r="N58" s="62"/>
    </row>
    <row r="59" spans="1:14" ht="34.5" customHeight="1">
      <c r="A59" s="40"/>
      <c r="B59" s="4" t="s">
        <v>1</v>
      </c>
      <c r="C59" s="4"/>
      <c r="D59" s="41" t="s">
        <v>2</v>
      </c>
      <c r="E59" s="42" t="s">
        <v>3</v>
      </c>
      <c r="F59" s="42" t="s">
        <v>4</v>
      </c>
      <c r="G59" s="42" t="s">
        <v>5</v>
      </c>
    </row>
    <row r="60" spans="1:14">
      <c r="A60" s="23" t="s">
        <v>22</v>
      </c>
      <c r="B60" s="24" t="s">
        <v>7</v>
      </c>
      <c r="C60" s="24"/>
      <c r="D60" s="25">
        <v>2</v>
      </c>
      <c r="E60" s="26">
        <f>21+25</f>
        <v>46</v>
      </c>
      <c r="F60" s="26">
        <f>E60-G60</f>
        <v>42</v>
      </c>
      <c r="G60" s="25">
        <f>1+3</f>
        <v>4</v>
      </c>
      <c r="I60" s="57"/>
      <c r="J60" s="57"/>
      <c r="K60" s="58"/>
      <c r="L60" s="57"/>
      <c r="M60" s="58"/>
      <c r="N60" s="57"/>
    </row>
    <row r="61" spans="1:14">
      <c r="A61" s="27"/>
      <c r="B61" s="44" t="s">
        <v>8</v>
      </c>
      <c r="C61" s="28"/>
      <c r="D61" s="29">
        <v>1</v>
      </c>
      <c r="E61" s="30">
        <v>25</v>
      </c>
      <c r="F61" s="30">
        <f>E61-G61</f>
        <v>24</v>
      </c>
      <c r="G61" s="31">
        <v>1</v>
      </c>
      <c r="I61" s="59"/>
      <c r="J61" s="59"/>
      <c r="K61" s="60"/>
      <c r="L61" s="59"/>
      <c r="M61" s="60"/>
      <c r="N61" s="61"/>
    </row>
    <row r="62" spans="1:14">
      <c r="A62" s="27"/>
      <c r="B62" s="28" t="s">
        <v>14</v>
      </c>
      <c r="C62" s="28"/>
      <c r="D62" s="29">
        <v>3</v>
      </c>
      <c r="E62" s="34">
        <f>E61*3</f>
        <v>75</v>
      </c>
      <c r="F62" s="34">
        <f>E62-G62</f>
        <v>65</v>
      </c>
      <c r="G62" s="33">
        <f>1+2+7</f>
        <v>10</v>
      </c>
      <c r="I62" s="59"/>
      <c r="J62" s="59"/>
      <c r="K62" s="58"/>
      <c r="L62" s="59"/>
      <c r="M62" s="58"/>
      <c r="N62" s="57"/>
    </row>
    <row r="63" spans="1:14">
      <c r="A63" s="27"/>
      <c r="B63" s="28" t="s">
        <v>15</v>
      </c>
      <c r="C63" s="28"/>
      <c r="D63" s="33">
        <v>6</v>
      </c>
      <c r="E63" s="34">
        <f>E61*6</f>
        <v>150</v>
      </c>
      <c r="F63" s="34">
        <f>E63-G63</f>
        <v>129</v>
      </c>
      <c r="G63" s="33">
        <f>9+3+2+4+3+0</f>
        <v>21</v>
      </c>
      <c r="I63" s="57"/>
      <c r="J63" s="57"/>
      <c r="K63" s="58"/>
      <c r="L63" s="57"/>
      <c r="M63" s="58"/>
      <c r="N63" s="57"/>
    </row>
    <row r="64" spans="1:14">
      <c r="A64" s="27"/>
      <c r="B64" s="28" t="s">
        <v>11</v>
      </c>
      <c r="C64" s="28"/>
      <c r="D64" s="33">
        <v>1</v>
      </c>
      <c r="E64" s="34">
        <v>21</v>
      </c>
      <c r="F64" s="34">
        <f>E64-G64</f>
        <v>20</v>
      </c>
      <c r="G64" s="33">
        <v>1</v>
      </c>
      <c r="I64" s="57"/>
      <c r="J64" s="57"/>
      <c r="K64" s="58"/>
      <c r="L64" s="57"/>
      <c r="M64" s="58"/>
      <c r="N64" s="57"/>
    </row>
    <row r="65" spans="1:14">
      <c r="A65" s="27"/>
      <c r="B65" s="54" t="s">
        <v>12</v>
      </c>
      <c r="C65" s="54"/>
      <c r="D65" s="55">
        <f>SUM(D60:D64)</f>
        <v>13</v>
      </c>
      <c r="E65" s="55">
        <f t="shared" ref="E65:G65" si="2">SUM(E60:E64)</f>
        <v>317</v>
      </c>
      <c r="F65" s="55">
        <f t="shared" si="2"/>
        <v>280</v>
      </c>
      <c r="G65" s="55">
        <f t="shared" si="2"/>
        <v>37</v>
      </c>
      <c r="I65" s="62"/>
      <c r="J65" s="62"/>
      <c r="K65" s="62"/>
      <c r="L65" s="62"/>
      <c r="M65" s="62"/>
      <c r="N65" s="62"/>
    </row>
    <row r="67" spans="1:14">
      <c r="A67" s="64"/>
      <c r="B67" s="65"/>
      <c r="C67" s="65"/>
      <c r="D67" s="66"/>
      <c r="E67" s="67"/>
      <c r="F67" s="67"/>
      <c r="G67" s="67"/>
      <c r="H67" s="68"/>
      <c r="I67" s="66"/>
      <c r="J67" s="66"/>
      <c r="K67" s="67"/>
      <c r="L67" s="66"/>
      <c r="M67" s="67"/>
      <c r="N67" s="67"/>
    </row>
    <row r="68" spans="1:14">
      <c r="A68" s="27" t="s">
        <v>23</v>
      </c>
      <c r="B68" s="24" t="s">
        <v>7</v>
      </c>
      <c r="C68" s="24"/>
      <c r="D68" s="25">
        <v>2</v>
      </c>
      <c r="E68" s="26">
        <f>22+27</f>
        <v>49</v>
      </c>
      <c r="F68" s="50">
        <f>E68-G68</f>
        <v>40</v>
      </c>
      <c r="G68" s="69">
        <f>8+1</f>
        <v>9</v>
      </c>
      <c r="I68" s="57"/>
      <c r="J68" s="57"/>
      <c r="K68" s="58"/>
      <c r="L68" s="57"/>
      <c r="M68" s="58"/>
      <c r="N68" s="57"/>
    </row>
    <row r="69" spans="1:14">
      <c r="A69" s="27"/>
      <c r="B69" s="28" t="s">
        <v>8</v>
      </c>
      <c r="C69" s="28"/>
      <c r="D69" s="29">
        <v>1</v>
      </c>
      <c r="E69" s="32">
        <v>27</v>
      </c>
      <c r="F69" s="70">
        <f>E69-G69</f>
        <v>14</v>
      </c>
      <c r="G69" s="71">
        <v>13</v>
      </c>
      <c r="I69" s="59"/>
      <c r="J69" s="59"/>
      <c r="K69" s="60"/>
      <c r="L69" s="59"/>
      <c r="M69" s="60"/>
      <c r="N69" s="61"/>
    </row>
    <row r="70" spans="1:14">
      <c r="A70" s="27"/>
      <c r="B70" s="28" t="s">
        <v>14</v>
      </c>
      <c r="C70" s="28"/>
      <c r="D70" s="29">
        <v>3</v>
      </c>
      <c r="E70" s="34">
        <f>E69*3</f>
        <v>81</v>
      </c>
      <c r="F70" s="70">
        <f t="shared" ref="F70:F72" si="3">E70-G70</f>
        <v>74</v>
      </c>
      <c r="G70" s="33">
        <f>6+1+0</f>
        <v>7</v>
      </c>
      <c r="I70" s="59"/>
      <c r="J70" s="59"/>
      <c r="K70" s="58"/>
      <c r="L70" s="59"/>
      <c r="M70" s="58"/>
      <c r="N70" s="57"/>
    </row>
    <row r="71" spans="1:14">
      <c r="A71" s="27"/>
      <c r="B71" s="28" t="s">
        <v>15</v>
      </c>
      <c r="C71" s="28"/>
      <c r="D71" s="33">
        <v>6</v>
      </c>
      <c r="E71" s="34">
        <f>E69*6</f>
        <v>162</v>
      </c>
      <c r="F71" s="70">
        <f t="shared" si="3"/>
        <v>134</v>
      </c>
      <c r="G71" s="33">
        <f>3+1+14+6+0+4</f>
        <v>28</v>
      </c>
      <c r="I71" s="57"/>
      <c r="J71" s="57"/>
      <c r="K71" s="58"/>
      <c r="L71" s="57"/>
      <c r="M71" s="58"/>
      <c r="N71" s="57"/>
    </row>
    <row r="72" spans="1:14">
      <c r="A72" s="27"/>
      <c r="B72" s="28" t="s">
        <v>11</v>
      </c>
      <c r="C72" s="28"/>
      <c r="D72" s="33">
        <v>1</v>
      </c>
      <c r="E72" s="34">
        <v>22</v>
      </c>
      <c r="F72" s="70">
        <f t="shared" si="3"/>
        <v>18</v>
      </c>
      <c r="G72" s="33">
        <v>4</v>
      </c>
      <c r="I72" s="57"/>
      <c r="J72" s="57"/>
      <c r="K72" s="58"/>
      <c r="L72" s="57"/>
      <c r="M72" s="58"/>
      <c r="N72" s="57"/>
    </row>
    <row r="73" spans="1:14">
      <c r="A73" s="27"/>
      <c r="B73" s="54" t="s">
        <v>12</v>
      </c>
      <c r="C73" s="54"/>
      <c r="D73" s="55">
        <f>SUM(D68:D72)</f>
        <v>13</v>
      </c>
      <c r="E73" s="55">
        <f t="shared" ref="E73:G73" si="4">SUM(E68:E72)</f>
        <v>341</v>
      </c>
      <c r="F73" s="55">
        <f t="shared" si="4"/>
        <v>280</v>
      </c>
      <c r="G73" s="55">
        <f t="shared" si="4"/>
        <v>61</v>
      </c>
      <c r="I73" s="62"/>
      <c r="J73" s="62"/>
      <c r="K73" s="62"/>
      <c r="L73" s="62"/>
      <c r="M73" s="62"/>
      <c r="N73" s="62"/>
    </row>
    <row r="74" spans="1:14">
      <c r="I74" s="68"/>
      <c r="J74" s="68"/>
      <c r="K74" s="68"/>
      <c r="L74" s="68"/>
      <c r="M74" s="68"/>
      <c r="N74" s="68"/>
    </row>
    <row r="75" spans="1:14">
      <c r="A75" s="22"/>
      <c r="B75" s="65"/>
      <c r="C75" s="65"/>
      <c r="D75" s="66"/>
      <c r="E75" s="67"/>
      <c r="F75" s="67"/>
      <c r="G75" s="67"/>
      <c r="H75" s="68"/>
      <c r="I75" s="66"/>
      <c r="J75" s="66"/>
      <c r="K75" s="67"/>
      <c r="L75" s="66"/>
      <c r="M75" s="67"/>
      <c r="N75" s="67"/>
    </row>
    <row r="76" spans="1:14">
      <c r="A76" s="23" t="s">
        <v>24</v>
      </c>
      <c r="B76" s="24" t="s">
        <v>7</v>
      </c>
      <c r="C76" s="24"/>
      <c r="D76" s="25">
        <v>2</v>
      </c>
      <c r="E76" s="26">
        <f>21+25</f>
        <v>46</v>
      </c>
      <c r="F76" s="26">
        <f>20+17</f>
        <v>37</v>
      </c>
      <c r="G76" s="25">
        <f>E76-F76</f>
        <v>9</v>
      </c>
      <c r="I76" s="57"/>
      <c r="J76" s="57"/>
      <c r="K76" s="58"/>
      <c r="L76" s="57"/>
      <c r="M76" s="58"/>
      <c r="N76" s="57"/>
    </row>
    <row r="77" spans="1:14">
      <c r="A77" s="27"/>
      <c r="B77" s="28" t="s">
        <v>8</v>
      </c>
      <c r="C77" s="28"/>
      <c r="D77" s="29">
        <v>1</v>
      </c>
      <c r="E77" s="30">
        <v>25</v>
      </c>
      <c r="F77" s="30">
        <v>22</v>
      </c>
      <c r="G77" s="31">
        <f>E77-F77</f>
        <v>3</v>
      </c>
      <c r="I77" s="59"/>
      <c r="J77" s="59"/>
      <c r="K77" s="60"/>
      <c r="L77" s="59"/>
      <c r="M77" s="60"/>
      <c r="N77" s="61"/>
    </row>
    <row r="78" spans="1:14">
      <c r="A78" s="27"/>
      <c r="B78" s="28" t="s">
        <v>14</v>
      </c>
      <c r="C78" s="28"/>
      <c r="D78" s="29">
        <v>3</v>
      </c>
      <c r="E78" s="34">
        <f>25*D78</f>
        <v>75</v>
      </c>
      <c r="F78" s="34">
        <f>25+12+20</f>
        <v>57</v>
      </c>
      <c r="G78" s="33">
        <f>E78-F78</f>
        <v>18</v>
      </c>
      <c r="I78" s="59"/>
      <c r="J78" s="59"/>
      <c r="K78" s="58"/>
      <c r="L78" s="59"/>
      <c r="M78" s="58"/>
      <c r="N78" s="57"/>
    </row>
    <row r="79" spans="1:14">
      <c r="A79" s="27"/>
      <c r="B79" s="28" t="s">
        <v>15</v>
      </c>
      <c r="C79" s="28"/>
      <c r="D79" s="33">
        <v>6</v>
      </c>
      <c r="E79" s="34">
        <f>E77*6</f>
        <v>150</v>
      </c>
      <c r="F79" s="34">
        <f>E79-G79</f>
        <v>126</v>
      </c>
      <c r="G79" s="33">
        <f>3+1+6+8+2+4</f>
        <v>24</v>
      </c>
      <c r="I79" s="57"/>
      <c r="J79" s="57"/>
      <c r="K79" s="58"/>
      <c r="L79" s="57"/>
      <c r="M79" s="58"/>
      <c r="N79" s="57"/>
    </row>
    <row r="80" spans="1:14">
      <c r="A80" s="27"/>
      <c r="B80" s="28" t="s">
        <v>11</v>
      </c>
      <c r="C80" s="28"/>
      <c r="D80" s="33">
        <v>1</v>
      </c>
      <c r="E80" s="34">
        <v>21</v>
      </c>
      <c r="F80" s="34">
        <v>20</v>
      </c>
      <c r="G80" s="33">
        <f>E80-F80</f>
        <v>1</v>
      </c>
      <c r="I80" s="57"/>
      <c r="J80" s="57"/>
      <c r="K80" s="58"/>
      <c r="L80" s="57"/>
      <c r="M80" s="58"/>
      <c r="N80" s="57"/>
    </row>
    <row r="81" spans="1:14">
      <c r="A81" s="27"/>
      <c r="B81" s="54" t="s">
        <v>12</v>
      </c>
      <c r="C81" s="54"/>
      <c r="D81" s="55">
        <f>SUM(D76:D80)</f>
        <v>13</v>
      </c>
      <c r="E81" s="55">
        <f t="shared" ref="E81:G81" si="5">SUM(E76:E80)</f>
        <v>317</v>
      </c>
      <c r="F81" s="55">
        <f t="shared" si="5"/>
        <v>262</v>
      </c>
      <c r="G81" s="55">
        <f t="shared" si="5"/>
        <v>55</v>
      </c>
      <c r="I81" s="62"/>
      <c r="J81" s="62"/>
      <c r="K81" s="62"/>
      <c r="L81" s="62"/>
      <c r="M81" s="62"/>
      <c r="N81" s="62"/>
    </row>
    <row r="82" spans="1:14">
      <c r="I82" s="68"/>
      <c r="J82" s="68"/>
      <c r="K82" s="68"/>
      <c r="L82" s="68"/>
      <c r="M82" s="68"/>
      <c r="N82" s="68"/>
    </row>
    <row r="83" spans="1:14">
      <c r="A83" s="64"/>
      <c r="B83" s="65"/>
      <c r="C83" s="65"/>
      <c r="D83" s="66"/>
      <c r="E83" s="67"/>
      <c r="F83" s="67"/>
      <c r="G83" s="67"/>
      <c r="I83" s="66"/>
      <c r="J83" s="66"/>
      <c r="K83" s="67"/>
      <c r="L83" s="66"/>
      <c r="M83" s="67"/>
      <c r="N83" s="67"/>
    </row>
    <row r="84" spans="1:14">
      <c r="A84" s="27" t="s">
        <v>25</v>
      </c>
      <c r="B84" s="24" t="s">
        <v>7</v>
      </c>
      <c r="C84" s="24"/>
      <c r="D84" s="25">
        <v>2</v>
      </c>
      <c r="E84" s="26">
        <f>24+21</f>
        <v>45</v>
      </c>
      <c r="F84" s="26">
        <f>E84-G84</f>
        <v>41</v>
      </c>
      <c r="G84" s="25">
        <f>2+2</f>
        <v>4</v>
      </c>
      <c r="I84" s="57"/>
      <c r="J84" s="57"/>
      <c r="K84" s="58"/>
      <c r="L84" s="57"/>
      <c r="M84" s="58"/>
      <c r="N84" s="57"/>
    </row>
    <row r="85" spans="1:14">
      <c r="A85" s="27"/>
      <c r="B85" s="72" t="s">
        <v>8</v>
      </c>
      <c r="C85" s="72"/>
      <c r="D85" s="73">
        <v>1</v>
      </c>
      <c r="E85" s="74">
        <v>24</v>
      </c>
      <c r="F85" s="74">
        <f>E85-G85</f>
        <v>24</v>
      </c>
      <c r="G85" s="75">
        <v>0</v>
      </c>
      <c r="I85" s="59"/>
      <c r="J85" s="59"/>
      <c r="K85" s="60"/>
      <c r="L85" s="59"/>
      <c r="M85" s="60"/>
      <c r="N85" s="61"/>
    </row>
    <row r="86" spans="1:14">
      <c r="A86" s="27"/>
      <c r="B86" s="28" t="s">
        <v>14</v>
      </c>
      <c r="C86" s="28"/>
      <c r="D86" s="29">
        <v>3</v>
      </c>
      <c r="E86" s="34">
        <f>24*3</f>
        <v>72</v>
      </c>
      <c r="F86" s="74">
        <f>E86-G86</f>
        <v>56</v>
      </c>
      <c r="G86" s="33">
        <f>5+1+10</f>
        <v>16</v>
      </c>
      <c r="I86" s="59"/>
      <c r="J86" s="59"/>
      <c r="K86" s="58"/>
      <c r="L86" s="59"/>
      <c r="M86" s="58"/>
      <c r="N86" s="57"/>
    </row>
    <row r="87" spans="1:14">
      <c r="A87" s="27"/>
      <c r="B87" s="28" t="s">
        <v>15</v>
      </c>
      <c r="C87" s="28"/>
      <c r="D87" s="33">
        <v>6</v>
      </c>
      <c r="E87" s="34">
        <f>E85*6</f>
        <v>144</v>
      </c>
      <c r="F87" s="74">
        <f>E87-G87</f>
        <v>128</v>
      </c>
      <c r="G87" s="33">
        <f>7+7+2+0+0</f>
        <v>16</v>
      </c>
      <c r="I87" s="57"/>
      <c r="J87" s="57"/>
      <c r="K87" s="58"/>
      <c r="L87" s="57"/>
      <c r="M87" s="58"/>
      <c r="N87" s="57"/>
    </row>
    <row r="88" spans="1:14">
      <c r="A88" s="27"/>
      <c r="B88" s="28" t="s">
        <v>11</v>
      </c>
      <c r="C88" s="28"/>
      <c r="D88" s="33">
        <v>1</v>
      </c>
      <c r="E88" s="34">
        <v>21</v>
      </c>
      <c r="F88" s="74">
        <f>E88-G88</f>
        <v>16</v>
      </c>
      <c r="G88" s="33">
        <v>5</v>
      </c>
      <c r="I88" s="57"/>
      <c r="J88" s="57"/>
      <c r="K88" s="58"/>
      <c r="L88" s="57"/>
      <c r="M88" s="58"/>
      <c r="N88" s="57"/>
    </row>
    <row r="89" spans="1:14">
      <c r="A89" s="27"/>
      <c r="B89" s="54" t="s">
        <v>12</v>
      </c>
      <c r="C89" s="54"/>
      <c r="D89" s="55">
        <f>SUM(D84:D88)</f>
        <v>13</v>
      </c>
      <c r="E89" s="56">
        <f>SUM(E84:E88)</f>
        <v>306</v>
      </c>
      <c r="F89" s="56">
        <f>SUM(F84:F88)</f>
        <v>265</v>
      </c>
      <c r="G89" s="55">
        <f>SUM(G84:G88)</f>
        <v>41</v>
      </c>
      <c r="I89" s="62"/>
      <c r="J89" s="62"/>
      <c r="K89" s="62"/>
      <c r="L89" s="62"/>
      <c r="M89" s="62"/>
      <c r="N89" s="62"/>
    </row>
  </sheetData>
  <mergeCells count="97">
    <mergeCell ref="B83:C83"/>
    <mergeCell ref="A84:A89"/>
    <mergeCell ref="B84:C84"/>
    <mergeCell ref="B85:C85"/>
    <mergeCell ref="B86:C86"/>
    <mergeCell ref="B87:C87"/>
    <mergeCell ref="B88:C88"/>
    <mergeCell ref="B89:C89"/>
    <mergeCell ref="B75:C75"/>
    <mergeCell ref="A76:A81"/>
    <mergeCell ref="B76:C76"/>
    <mergeCell ref="B77:C77"/>
    <mergeCell ref="B78:C78"/>
    <mergeCell ref="B79:C79"/>
    <mergeCell ref="B80:C80"/>
    <mergeCell ref="B81:C81"/>
    <mergeCell ref="B67:C67"/>
    <mergeCell ref="A68:A73"/>
    <mergeCell ref="B68:C68"/>
    <mergeCell ref="B69:C69"/>
    <mergeCell ref="B70:C70"/>
    <mergeCell ref="B71:C71"/>
    <mergeCell ref="B72:C72"/>
    <mergeCell ref="B73:C73"/>
    <mergeCell ref="B59:C59"/>
    <mergeCell ref="A60:A65"/>
    <mergeCell ref="B60:C60"/>
    <mergeCell ref="B61:C61"/>
    <mergeCell ref="B62:C62"/>
    <mergeCell ref="B63:C63"/>
    <mergeCell ref="B64:C64"/>
    <mergeCell ref="B65:C65"/>
    <mergeCell ref="B52:C52"/>
    <mergeCell ref="A53:A58"/>
    <mergeCell ref="B53:C53"/>
    <mergeCell ref="B54:C54"/>
    <mergeCell ref="B55:C55"/>
    <mergeCell ref="B56:C56"/>
    <mergeCell ref="B57:C57"/>
    <mergeCell ref="B58:C58"/>
    <mergeCell ref="B45:C45"/>
    <mergeCell ref="A46:A51"/>
    <mergeCell ref="B46:C46"/>
    <mergeCell ref="B47:C47"/>
    <mergeCell ref="B48:C48"/>
    <mergeCell ref="B49:C49"/>
    <mergeCell ref="B50:C50"/>
    <mergeCell ref="B51:C51"/>
    <mergeCell ref="B38:C38"/>
    <mergeCell ref="A39:A44"/>
    <mergeCell ref="B39:C39"/>
    <mergeCell ref="B40:C40"/>
    <mergeCell ref="B41:C41"/>
    <mergeCell ref="B42:C42"/>
    <mergeCell ref="B43:C43"/>
    <mergeCell ref="B44:C44"/>
    <mergeCell ref="B31:C31"/>
    <mergeCell ref="A32:A37"/>
    <mergeCell ref="B32:C32"/>
    <mergeCell ref="B33:C33"/>
    <mergeCell ref="B34:C34"/>
    <mergeCell ref="B35:C35"/>
    <mergeCell ref="B36:C36"/>
    <mergeCell ref="B37:C37"/>
    <mergeCell ref="B24:C24"/>
    <mergeCell ref="A25:A30"/>
    <mergeCell ref="B25:C25"/>
    <mergeCell ref="B26:C26"/>
    <mergeCell ref="B27:C27"/>
    <mergeCell ref="B28:C28"/>
    <mergeCell ref="B29:C29"/>
    <mergeCell ref="B30:C30"/>
    <mergeCell ref="B17:C17"/>
    <mergeCell ref="A18:A23"/>
    <mergeCell ref="B18:C18"/>
    <mergeCell ref="B19:C19"/>
    <mergeCell ref="B20:C20"/>
    <mergeCell ref="B21:C21"/>
    <mergeCell ref="B22:C22"/>
    <mergeCell ref="B23:C23"/>
    <mergeCell ref="B10:C10"/>
    <mergeCell ref="A11:A16"/>
    <mergeCell ref="B11:C11"/>
    <mergeCell ref="B12:C12"/>
    <mergeCell ref="B13:C13"/>
    <mergeCell ref="B14:C14"/>
    <mergeCell ref="B15:C15"/>
    <mergeCell ref="B16:C16"/>
    <mergeCell ref="B2:G2"/>
    <mergeCell ref="B3:C3"/>
    <mergeCell ref="A4:A9"/>
    <mergeCell ref="B4:C4"/>
    <mergeCell ref="B5:C5"/>
    <mergeCell ref="B6:C6"/>
    <mergeCell ref="B7:C7"/>
    <mergeCell ref="B8:C8"/>
    <mergeCell ref="B9:C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griglia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Mariella</dc:creator>
  <cp:lastModifiedBy>Mariella</cp:lastModifiedBy>
  <dcterms:created xsi:type="dcterms:W3CDTF">2016-02-08T12:01:32Z</dcterms:created>
  <dcterms:modified xsi:type="dcterms:W3CDTF">2016-02-08T12:02:29Z</dcterms:modified>
</cp:coreProperties>
</file>